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Sheet1!$A$1:$Z$34</definedName>
  </definedNames>
  <calcPr calcId="124519"/>
</workbook>
</file>

<file path=xl/calcChain.xml><?xml version="1.0" encoding="utf-8"?>
<calcChain xmlns="http://schemas.openxmlformats.org/spreadsheetml/2006/main">
  <c r="P31" i="1"/>
  <c r="Q31" s="1"/>
  <c r="L31"/>
  <c r="M31" s="1"/>
  <c r="F31"/>
  <c r="T29"/>
  <c r="U29" s="1"/>
  <c r="T7"/>
  <c r="U7" s="1"/>
  <c r="T27"/>
  <c r="U27" s="1"/>
  <c r="T25"/>
  <c r="U25" s="1"/>
  <c r="T30"/>
  <c r="U30" s="1"/>
  <c r="T12"/>
  <c r="U12" s="1"/>
  <c r="T22"/>
  <c r="U22" s="1"/>
  <c r="T32"/>
  <c r="U32" s="1"/>
  <c r="T14"/>
  <c r="U14" s="1"/>
  <c r="T21"/>
  <c r="U21" s="1"/>
  <c r="T28"/>
  <c r="U28" s="1"/>
  <c r="T13"/>
  <c r="U13" s="1"/>
  <c r="T4"/>
  <c r="U4" s="1"/>
  <c r="T6"/>
  <c r="U6" s="1"/>
  <c r="T23"/>
  <c r="U23" s="1"/>
  <c r="T17"/>
  <c r="U17" s="1"/>
  <c r="T5"/>
  <c r="U5" s="1"/>
  <c r="T18"/>
  <c r="U18" s="1"/>
  <c r="T11"/>
  <c r="U11" s="1"/>
  <c r="T24"/>
  <c r="U24" s="1"/>
  <c r="T19"/>
  <c r="U19" s="1"/>
  <c r="T9"/>
  <c r="U9" s="1"/>
  <c r="T16"/>
  <c r="U16" s="1"/>
  <c r="T15"/>
  <c r="U15" s="1"/>
  <c r="T8"/>
  <c r="U8" s="1"/>
  <c r="T26"/>
  <c r="U26" s="1"/>
  <c r="T20"/>
  <c r="U20" s="1"/>
  <c r="T10"/>
  <c r="U10" s="1"/>
  <c r="F32" l="1"/>
  <c r="F29"/>
  <c r="L29"/>
  <c r="M29" s="1"/>
  <c r="P29"/>
  <c r="Q29" s="1"/>
  <c r="F7"/>
  <c r="L7"/>
  <c r="M7" s="1"/>
  <c r="P7"/>
  <c r="Q7" s="1"/>
  <c r="F27"/>
  <c r="L27"/>
  <c r="M27" s="1"/>
  <c r="P27"/>
  <c r="Q27" s="1"/>
  <c r="F25"/>
  <c r="L25"/>
  <c r="M25" s="1"/>
  <c r="P25"/>
  <c r="Q25" s="1"/>
  <c r="F30"/>
  <c r="L30"/>
  <c r="M30" s="1"/>
  <c r="P30"/>
  <c r="Q30" s="1"/>
  <c r="F12"/>
  <c r="L12"/>
  <c r="M12" s="1"/>
  <c r="P12"/>
  <c r="Q12" s="1"/>
  <c r="F22"/>
  <c r="L22"/>
  <c r="M22" s="1"/>
  <c r="P22"/>
  <c r="Q22" s="1"/>
  <c r="L32"/>
  <c r="M32" s="1"/>
  <c r="P32"/>
  <c r="Q32" s="1"/>
  <c r="F14"/>
  <c r="L14"/>
  <c r="M14"/>
  <c r="P14"/>
  <c r="Q14"/>
  <c r="F21"/>
  <c r="L21"/>
  <c r="M21" s="1"/>
  <c r="P21"/>
  <c r="Q21" s="1"/>
  <c r="F28"/>
  <c r="L28"/>
  <c r="M28" s="1"/>
  <c r="P28"/>
  <c r="Q28" s="1"/>
  <c r="F13"/>
  <c r="L13"/>
  <c r="M13" s="1"/>
  <c r="P13"/>
  <c r="Q13" s="1"/>
  <c r="F4"/>
  <c r="L4"/>
  <c r="M4"/>
  <c r="P4"/>
  <c r="Q4"/>
  <c r="F6"/>
  <c r="L6"/>
  <c r="M6" s="1"/>
  <c r="P6"/>
  <c r="Q6" s="1"/>
  <c r="F23"/>
  <c r="L23"/>
  <c r="M23" s="1"/>
  <c r="P23"/>
  <c r="Q23" s="1"/>
  <c r="F17"/>
  <c r="L17"/>
  <c r="M17" s="1"/>
  <c r="P17"/>
  <c r="Q17" s="1"/>
  <c r="F5"/>
  <c r="L5"/>
  <c r="M5"/>
  <c r="P5"/>
  <c r="Q5"/>
  <c r="F18"/>
  <c r="L18"/>
  <c r="M18" s="1"/>
  <c r="P18"/>
  <c r="Q18" s="1"/>
  <c r="F11"/>
  <c r="L11"/>
  <c r="M11" s="1"/>
  <c r="P11"/>
  <c r="Q11" s="1"/>
  <c r="F24"/>
  <c r="L24"/>
  <c r="M24" s="1"/>
  <c r="P24"/>
  <c r="Q24" s="1"/>
  <c r="F19"/>
  <c r="L19"/>
  <c r="M19"/>
  <c r="P19"/>
  <c r="Q19"/>
  <c r="F9"/>
  <c r="L9"/>
  <c r="M9" s="1"/>
  <c r="P9"/>
  <c r="Q9" s="1"/>
  <c r="F16"/>
  <c r="L16"/>
  <c r="M16" s="1"/>
  <c r="P16"/>
  <c r="Q16" s="1"/>
  <c r="F15"/>
  <c r="L15"/>
  <c r="M15" s="1"/>
  <c r="P15"/>
  <c r="Q15" s="1"/>
  <c r="F8"/>
  <c r="L8"/>
  <c r="M8"/>
  <c r="P8"/>
  <c r="Q8"/>
  <c r="F26"/>
  <c r="L26"/>
  <c r="M26" s="1"/>
  <c r="P26"/>
  <c r="Q26" s="1"/>
  <c r="F20"/>
  <c r="L20"/>
  <c r="M20" s="1"/>
  <c r="P20"/>
  <c r="Q20" s="1"/>
  <c r="F10"/>
  <c r="L10"/>
  <c r="M10" s="1"/>
  <c r="P10"/>
  <c r="Q10" s="1"/>
  <c r="V21" l="1"/>
  <c r="X21" s="1"/>
  <c r="Y21" s="1"/>
  <c r="V12"/>
  <c r="X12" s="1"/>
  <c r="Y12" s="1"/>
  <c r="V13"/>
  <c r="X13" s="1"/>
  <c r="Y13" s="1"/>
  <c r="V32"/>
  <c r="X32" s="1"/>
  <c r="Y32" s="1"/>
  <c r="V25"/>
  <c r="X25" s="1"/>
  <c r="Y25" s="1"/>
  <c r="V28"/>
  <c r="X28" s="1"/>
  <c r="Y28" s="1"/>
  <c r="V14"/>
  <c r="X14" s="1"/>
  <c r="Y14" s="1"/>
  <c r="V22"/>
  <c r="X22" s="1"/>
  <c r="Y22" s="1"/>
  <c r="V30"/>
  <c r="X30" s="1"/>
  <c r="Y30" s="1"/>
  <c r="V27"/>
  <c r="V29"/>
  <c r="X29" s="1"/>
  <c r="Y29" s="1"/>
  <c r="V10"/>
  <c r="V20"/>
  <c r="V26"/>
  <c r="V8"/>
  <c r="V15"/>
  <c r="V16"/>
  <c r="V9"/>
  <c r="V19"/>
  <c r="V24"/>
  <c r="V11"/>
  <c r="V18"/>
  <c r="V5"/>
  <c r="V17"/>
  <c r="V23"/>
  <c r="V6"/>
  <c r="V4"/>
  <c r="X27" l="1"/>
  <c r="Y27" s="1"/>
  <c r="X6"/>
  <c r="Y6" s="1"/>
  <c r="X17"/>
  <c r="Y17" s="1"/>
  <c r="X18"/>
  <c r="Y18" s="1"/>
  <c r="X24"/>
  <c r="Y24" s="1"/>
  <c r="X9"/>
  <c r="Y9" s="1"/>
  <c r="X15"/>
  <c r="Y15" s="1"/>
  <c r="X26"/>
  <c r="Y26" s="1"/>
  <c r="X10"/>
  <c r="Y10" s="1"/>
  <c r="X4"/>
  <c r="Y4" s="1"/>
  <c r="X23"/>
  <c r="Y23" s="1"/>
  <c r="X5"/>
  <c r="Y5" s="1"/>
  <c r="X11"/>
  <c r="Y11" s="1"/>
  <c r="X19"/>
  <c r="Y19" s="1"/>
  <c r="X16"/>
  <c r="Y16" s="1"/>
  <c r="X8"/>
  <c r="Y8" s="1"/>
  <c r="X20"/>
  <c r="Y20" s="1"/>
  <c r="V7"/>
  <c r="X7" l="1"/>
  <c r="Y7" s="1"/>
</calcChain>
</file>

<file path=xl/sharedStrings.xml><?xml version="1.0" encoding="utf-8"?>
<sst xmlns="http://schemas.openxmlformats.org/spreadsheetml/2006/main" count="182" uniqueCount="107">
  <si>
    <t>Sl. No.</t>
  </si>
  <si>
    <t>Apl. No.</t>
  </si>
  <si>
    <t>Name of candidate</t>
  </si>
  <si>
    <t>Apl. DOR</t>
  </si>
  <si>
    <t>DOB     M/D/Y</t>
  </si>
  <si>
    <t>Caste</t>
  </si>
  <si>
    <t>Career Assessment in HSC (20%)</t>
  </si>
  <si>
    <t>Career Assessment in +2 Science (30%)</t>
  </si>
  <si>
    <t>Career Assessment in D-Pharma (50%)</t>
  </si>
  <si>
    <t>Total Mark</t>
  </si>
  <si>
    <t>completed year of Contractual engagement(Govt.)</t>
  </si>
  <si>
    <t>Mark obtn.   As per experience certificate</t>
  </si>
  <si>
    <t>Grand Total %</t>
  </si>
  <si>
    <t>Remarks</t>
  </si>
  <si>
    <t>TM HSC</t>
  </si>
  <si>
    <t>M. Obtn.</t>
  </si>
  <si>
    <t>%</t>
  </si>
  <si>
    <t>Wt. 20%</t>
  </si>
  <si>
    <t>TM +2</t>
  </si>
  <si>
    <t xml:space="preserve"> +2 M. Obt.</t>
  </si>
  <si>
    <t>Wt. 30%</t>
  </si>
  <si>
    <t>M Obtn</t>
  </si>
  <si>
    <t>Wt. 50%</t>
  </si>
  <si>
    <t>3</t>
  </si>
  <si>
    <t>Age on 26.05.17</t>
  </si>
  <si>
    <t>Regd. No. /Date</t>
  </si>
  <si>
    <t>Govt.</t>
  </si>
  <si>
    <t>TM DMRT</t>
  </si>
  <si>
    <t>2</t>
  </si>
  <si>
    <t>Madhusmita Rout
D/o-Sridhar Rout</t>
  </si>
  <si>
    <t>22.05.17</t>
  </si>
  <si>
    <t>0204/04.12.15</t>
  </si>
  <si>
    <t>Gen</t>
  </si>
  <si>
    <t>Sumitra Nayak
D/o-Bairagi Charan Nayak</t>
  </si>
  <si>
    <t>16.05.17</t>
  </si>
  <si>
    <t>0270/11.11.16</t>
  </si>
  <si>
    <t>Satyajit Behera
S/o-Lambodar Behera</t>
  </si>
  <si>
    <t>SC</t>
  </si>
  <si>
    <t>0248/11.11.16</t>
  </si>
  <si>
    <t>Biplab Kumar Bhuyan
S/o-Bijay Kumar Bhuyan</t>
  </si>
  <si>
    <t>0280/11.11.16</t>
  </si>
  <si>
    <t>Deepak Samal
S/o-Alekha Chandra Samal</t>
  </si>
  <si>
    <t>17.05.17</t>
  </si>
  <si>
    <t>0249/18.11.16</t>
  </si>
  <si>
    <t>Dipak Kumar Nayak
S/o-Rajakishore Nayak</t>
  </si>
  <si>
    <t>SEBC</t>
  </si>
  <si>
    <t>0255/11.11.16</t>
  </si>
  <si>
    <t>Suryakanta Shaoo
S/o-Narayan Sahoo</t>
  </si>
  <si>
    <t>0254/29.11.16</t>
  </si>
  <si>
    <t>Sudhir Ranjan Sahu
S/o-Ananta Charan Sahu</t>
  </si>
  <si>
    <t>0242/01.11.16</t>
  </si>
  <si>
    <t>Madhusmita Sahu
D/o-Laxmidhar Sahu</t>
  </si>
  <si>
    <t>0160/31.07.14</t>
  </si>
  <si>
    <t>0277/11.11.16</t>
  </si>
  <si>
    <t>Babita Naik
W/o-Pradip Naik</t>
  </si>
  <si>
    <t>0284/12.12.16</t>
  </si>
  <si>
    <t>20.05.17</t>
  </si>
  <si>
    <t>Nirupama Sahoo
D/o-Bishnu Charan Sahoo</t>
  </si>
  <si>
    <t>0145/18.07.14</t>
  </si>
  <si>
    <t>18.05.17</t>
  </si>
  <si>
    <t>Tapan Kumar Khatua
S/o-Jaladhar Khatua</t>
  </si>
  <si>
    <t>0124/03.07.13</t>
  </si>
  <si>
    <t>Subhra Panda
W/o-Prakash Ch. Satapathy</t>
  </si>
  <si>
    <t>Registration No. NS</t>
  </si>
  <si>
    <t>0271/11.11.16</t>
  </si>
  <si>
    <t>Rajkishore Dutta
S/o- Narendra Kishore Dutta</t>
  </si>
  <si>
    <t>23.05.17</t>
  </si>
  <si>
    <t>0133/06.07.13</t>
  </si>
  <si>
    <t>Banasmita Sahoo
D/o- Gurucharan Sahoo</t>
  </si>
  <si>
    <t>0167/31.07.14</t>
  </si>
  <si>
    <t>Subhashini Priyadarsani
D/o- Basanta Kumar Sahoo</t>
  </si>
  <si>
    <t>24.05.17</t>
  </si>
  <si>
    <t>0100/17.04.13</t>
  </si>
  <si>
    <t>25.05.17</t>
  </si>
  <si>
    <t>0262/29.11.16</t>
  </si>
  <si>
    <t>0178/05.08.14</t>
  </si>
  <si>
    <t>Somanita Behera
W/o- Manoj Kumar Behera</t>
  </si>
  <si>
    <t>0253/11.11.16</t>
  </si>
  <si>
    <t>Sweety Mohanta
W/o- Sunil Kumar Mohanta</t>
  </si>
  <si>
    <t>0200/04.12.15</t>
  </si>
  <si>
    <t>Subhrasmita Sahoo
D/o- Suresh Chandra Sahoo</t>
  </si>
  <si>
    <t>0261/11.11.16</t>
  </si>
  <si>
    <t>Jinious Parida
S/o- Satyanarayan Parida</t>
  </si>
  <si>
    <t>26.05.17</t>
  </si>
  <si>
    <t>0153/31.07.14</t>
  </si>
  <si>
    <t>Suraj Kumar Sahoo
S/o- Pramod Kumar Sahoo</t>
  </si>
  <si>
    <t>0216/04.12.15</t>
  </si>
  <si>
    <t>Subhashree Sahoo
D/o- Kailash Ch. Sahoo</t>
  </si>
  <si>
    <t>0278/11.11.16</t>
  </si>
  <si>
    <t>Kailash Mohanta 
S/o- Karunakar Mohanta</t>
  </si>
  <si>
    <t>0147/18.07.14</t>
  </si>
  <si>
    <t>Govt./ Pvt.</t>
  </si>
  <si>
    <t>23</t>
  </si>
  <si>
    <t>OBC</t>
  </si>
  <si>
    <t>SEBC cert. required</t>
  </si>
  <si>
    <t>Debajani Mohanty
D/o-Lt. Satyanarayan Mohanty</t>
  </si>
  <si>
    <t>Bijayalaxmi Behera
D/o- Surendra Nath Behera</t>
  </si>
  <si>
    <t>Rabinarayan Mohanta
S/o-Santosh Kumar Mohanta</t>
  </si>
  <si>
    <t>Chaudhuri Mahanta
S/o- Raghunath Mohanta</t>
  </si>
  <si>
    <t>Bijay Kumar Sahoo
S/o- Lt. Baban Sahoo</t>
  </si>
  <si>
    <t>Pabitra Kishore Sahoo
S/o- Rabindranath Sahoo</t>
  </si>
  <si>
    <t>Double application form Sl. No. 24</t>
  </si>
  <si>
    <t>Caste Cert./DMRT Cert. &amp; Regd. No. NS</t>
  </si>
  <si>
    <t>7</t>
  </si>
  <si>
    <t>Rejected as per the norms fixed by the Govt. H&amp; F.W. Dept. L.No.28237/ Dt.10.11.14</t>
  </si>
  <si>
    <t>Registration No. Not Submt.</t>
  </si>
  <si>
    <t>FINAL MERIT LIST OF CONTRACTUAL RADIOGRAPHER, SVPPGIP, CUTTACK</t>
  </si>
</sst>
</file>

<file path=xl/styles.xml><?xml version="1.0" encoding="utf-8"?>
<styleSheet xmlns="http://schemas.openxmlformats.org/spreadsheetml/2006/main">
  <numFmts count="1">
    <numFmt numFmtId="164" formatCode="m/d/yy;@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9"/>
      <color theme="1"/>
      <name val="Arial"/>
      <family val="2"/>
    </font>
    <font>
      <b/>
      <i/>
      <sz val="11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14" fontId="2" fillId="2" borderId="7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 wrapText="1"/>
    </xf>
    <xf numFmtId="2" fontId="2" fillId="2" borderId="7" xfId="0" applyNumberFormat="1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 wrapText="1"/>
    </xf>
    <xf numFmtId="2" fontId="3" fillId="2" borderId="7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textRotation="90" wrapText="1"/>
    </xf>
    <xf numFmtId="49" fontId="3" fillId="0" borderId="6" xfId="0" applyNumberFormat="1" applyFont="1" applyBorder="1" applyAlignment="1">
      <alignment horizontal="center" textRotation="90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48"/>
  <sheetViews>
    <sheetView tabSelected="1" workbookViewId="0">
      <pane ySplit="3" topLeftCell="A4" activePane="bottomLeft" state="frozen"/>
      <selection activeCell="B1" sqref="B1"/>
      <selection pane="bottomLeft" activeCell="F7" sqref="F7"/>
    </sheetView>
  </sheetViews>
  <sheetFormatPr defaultRowHeight="15"/>
  <cols>
    <col min="1" max="1" width="5.140625" style="1" bestFit="1" customWidth="1"/>
    <col min="2" max="2" width="5.5703125" style="7" customWidth="1"/>
    <col min="3" max="3" width="28.7109375" style="8" bestFit="1" customWidth="1"/>
    <col min="4" max="4" width="10.140625" style="1" bestFit="1" customWidth="1"/>
    <col min="5" max="5" width="11.28515625" style="1" bestFit="1" customWidth="1"/>
    <col min="6" max="6" width="24" style="9" customWidth="1"/>
    <col min="7" max="7" width="6.85546875" style="7" bestFit="1" customWidth="1"/>
    <col min="8" max="8" width="14.28515625" style="14" customWidth="1"/>
    <col min="9" max="9" width="7.140625" style="14" bestFit="1" customWidth="1"/>
    <col min="10" max="10" width="6.140625" style="7" customWidth="1"/>
    <col min="11" max="11" width="7.140625" style="7" bestFit="1" customWidth="1"/>
    <col min="12" max="12" width="7" style="7" bestFit="1" customWidth="1"/>
    <col min="13" max="13" width="7" style="11" bestFit="1" customWidth="1"/>
    <col min="14" max="14" width="6.28515625" style="7" customWidth="1"/>
    <col min="15" max="15" width="7.140625" style="7" bestFit="1" customWidth="1"/>
    <col min="16" max="16" width="7.85546875" style="7" customWidth="1"/>
    <col min="17" max="17" width="7" style="11" customWidth="1"/>
    <col min="18" max="18" width="8.42578125" style="7" bestFit="1" customWidth="1"/>
    <col min="19" max="19" width="6.5703125" style="7" bestFit="1" customWidth="1"/>
    <col min="20" max="20" width="7" style="7" bestFit="1" customWidth="1"/>
    <col min="21" max="21" width="7.5703125" style="11" customWidth="1"/>
    <col min="22" max="22" width="7.85546875" style="11" bestFit="1" customWidth="1"/>
    <col min="23" max="23" width="15.7109375" style="13" customWidth="1"/>
    <col min="24" max="24" width="12.28515625" style="7" bestFit="1" customWidth="1"/>
    <col min="25" max="25" width="12.28515625" style="12" customWidth="1"/>
    <col min="26" max="26" width="15" style="9" customWidth="1"/>
    <col min="27" max="27" width="30.42578125" style="1" bestFit="1" customWidth="1"/>
    <col min="28" max="16384" width="9.140625" style="1"/>
  </cols>
  <sheetData>
    <row r="1" spans="1:27" ht="28.5" customHeight="1">
      <c r="A1" s="36" t="s">
        <v>106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7" ht="14.25" customHeight="1">
      <c r="A2" s="34" t="s">
        <v>0</v>
      </c>
      <c r="B2" s="34" t="s">
        <v>1</v>
      </c>
      <c r="C2" s="34" t="s">
        <v>2</v>
      </c>
      <c r="D2" s="34" t="s">
        <v>3</v>
      </c>
      <c r="E2" s="34" t="s">
        <v>4</v>
      </c>
      <c r="F2" s="37" t="s">
        <v>24</v>
      </c>
      <c r="G2" s="34" t="s">
        <v>5</v>
      </c>
      <c r="H2" s="34" t="s">
        <v>25</v>
      </c>
      <c r="I2" s="34" t="s">
        <v>91</v>
      </c>
      <c r="J2" s="31" t="s">
        <v>6</v>
      </c>
      <c r="K2" s="32"/>
      <c r="L2" s="32"/>
      <c r="M2" s="33"/>
      <c r="N2" s="31" t="s">
        <v>7</v>
      </c>
      <c r="O2" s="32"/>
      <c r="P2" s="32"/>
      <c r="Q2" s="33"/>
      <c r="R2" s="31" t="s">
        <v>8</v>
      </c>
      <c r="S2" s="32"/>
      <c r="T2" s="32"/>
      <c r="U2" s="33"/>
      <c r="V2" s="34" t="s">
        <v>9</v>
      </c>
      <c r="W2" s="39" t="s">
        <v>10</v>
      </c>
      <c r="X2" s="34" t="s">
        <v>11</v>
      </c>
      <c r="Y2" s="41" t="s">
        <v>12</v>
      </c>
      <c r="Z2" s="34" t="s">
        <v>13</v>
      </c>
    </row>
    <row r="3" spans="1:27" s="3" customFormat="1" ht="57.75" customHeight="1">
      <c r="A3" s="35"/>
      <c r="B3" s="35"/>
      <c r="C3" s="35"/>
      <c r="D3" s="35"/>
      <c r="E3" s="35"/>
      <c r="F3" s="38"/>
      <c r="G3" s="35"/>
      <c r="H3" s="35"/>
      <c r="I3" s="35"/>
      <c r="J3" s="2" t="s">
        <v>14</v>
      </c>
      <c r="K3" s="2" t="s">
        <v>15</v>
      </c>
      <c r="L3" s="2" t="s">
        <v>16</v>
      </c>
      <c r="M3" s="2" t="s">
        <v>17</v>
      </c>
      <c r="N3" s="2" t="s">
        <v>18</v>
      </c>
      <c r="O3" s="2" t="s">
        <v>19</v>
      </c>
      <c r="P3" s="2" t="s">
        <v>16</v>
      </c>
      <c r="Q3" s="2" t="s">
        <v>20</v>
      </c>
      <c r="R3" s="2" t="s">
        <v>27</v>
      </c>
      <c r="S3" s="2" t="s">
        <v>21</v>
      </c>
      <c r="T3" s="2" t="s">
        <v>16</v>
      </c>
      <c r="U3" s="2" t="s">
        <v>22</v>
      </c>
      <c r="V3" s="35"/>
      <c r="W3" s="40"/>
      <c r="X3" s="35"/>
      <c r="Y3" s="42"/>
      <c r="Z3" s="35"/>
    </row>
    <row r="4" spans="1:27" s="27" customFormat="1" ht="28.5">
      <c r="A4" s="5">
        <v>1</v>
      </c>
      <c r="B4" s="5">
        <v>13</v>
      </c>
      <c r="C4" s="17" t="s">
        <v>60</v>
      </c>
      <c r="D4" s="5" t="s">
        <v>59</v>
      </c>
      <c r="E4" s="18">
        <v>30524</v>
      </c>
      <c r="F4" s="19" t="str">
        <f t="shared" ref="F4:F31" ca="1" si="0">DATEDIF(E4,TODAY(),"Y")&amp;"Years,"&amp; DATEDIF(E4,TODAY(),"YM")&amp;"Months,"&amp; DATEDIF(E4,TODAY(),"MD") &amp; "Days"</f>
        <v>33Years,9Months,30Days</v>
      </c>
      <c r="G4" s="5" t="s">
        <v>45</v>
      </c>
      <c r="H4" s="25" t="s">
        <v>61</v>
      </c>
      <c r="I4" s="21" t="s">
        <v>26</v>
      </c>
      <c r="J4" s="5">
        <v>750</v>
      </c>
      <c r="K4" s="5">
        <v>445</v>
      </c>
      <c r="L4" s="20">
        <f t="shared" ref="L4:L31" si="1">SUM(K4/J4*100)</f>
        <v>59.333333333333336</v>
      </c>
      <c r="M4" s="22">
        <f t="shared" ref="M4:M31" si="2">SUM(L4)*20%</f>
        <v>11.866666666666667</v>
      </c>
      <c r="N4" s="5">
        <v>900</v>
      </c>
      <c r="O4" s="5">
        <v>646</v>
      </c>
      <c r="P4" s="20">
        <f t="shared" ref="P4:P31" si="3">SUM(O4/N4*100)</f>
        <v>71.777777777777771</v>
      </c>
      <c r="Q4" s="22">
        <f t="shared" ref="Q4:Q31" si="4">SUM(P4)*30%</f>
        <v>21.533333333333331</v>
      </c>
      <c r="R4" s="5">
        <v>1000</v>
      </c>
      <c r="S4" s="5">
        <v>733</v>
      </c>
      <c r="T4" s="20">
        <f t="shared" ref="T4:T30" si="5">SUM(S4/R4*100)</f>
        <v>73.3</v>
      </c>
      <c r="U4" s="22">
        <f t="shared" ref="U4:U30" si="6">SUM(T4)*50%</f>
        <v>36.65</v>
      </c>
      <c r="V4" s="22">
        <f t="shared" ref="V4:V30" si="7">SUM(M4,Q4,U4)</f>
        <v>70.05</v>
      </c>
      <c r="W4" s="23" t="s">
        <v>103</v>
      </c>
      <c r="X4" s="20">
        <f t="shared" ref="X4:X30" si="8">SUM((V4*1%))*W4</f>
        <v>4.9035000000000002</v>
      </c>
      <c r="Y4" s="24">
        <f>SUM(V4+X4)</f>
        <v>74.953499999999991</v>
      </c>
      <c r="Z4" s="25"/>
      <c r="AA4" s="26"/>
    </row>
    <row r="5" spans="1:27" s="26" customFormat="1" ht="30">
      <c r="A5" s="5">
        <v>2</v>
      </c>
      <c r="B5" s="5">
        <v>17</v>
      </c>
      <c r="C5" s="17" t="s">
        <v>68</v>
      </c>
      <c r="D5" s="5" t="s">
        <v>71</v>
      </c>
      <c r="E5" s="18">
        <v>34525</v>
      </c>
      <c r="F5" s="19" t="str">
        <f t="shared" ca="1" si="0"/>
        <v>22Years,10Months,16Days</v>
      </c>
      <c r="G5" s="20" t="s">
        <v>32</v>
      </c>
      <c r="H5" s="21" t="s">
        <v>69</v>
      </c>
      <c r="I5" s="21" t="s">
        <v>26</v>
      </c>
      <c r="J5" s="5">
        <v>600</v>
      </c>
      <c r="K5" s="5">
        <v>448</v>
      </c>
      <c r="L5" s="20">
        <f t="shared" si="1"/>
        <v>74.666666666666671</v>
      </c>
      <c r="M5" s="22">
        <f t="shared" si="2"/>
        <v>14.933333333333335</v>
      </c>
      <c r="N5" s="5">
        <v>600</v>
      </c>
      <c r="O5" s="5">
        <v>360</v>
      </c>
      <c r="P5" s="20">
        <f t="shared" si="3"/>
        <v>60</v>
      </c>
      <c r="Q5" s="22">
        <f t="shared" si="4"/>
        <v>18</v>
      </c>
      <c r="R5" s="5">
        <v>1000</v>
      </c>
      <c r="S5" s="5">
        <v>726</v>
      </c>
      <c r="T5" s="20">
        <f t="shared" si="5"/>
        <v>72.599999999999994</v>
      </c>
      <c r="U5" s="22">
        <f t="shared" si="6"/>
        <v>36.299999999999997</v>
      </c>
      <c r="V5" s="22">
        <f t="shared" si="7"/>
        <v>69.233333333333334</v>
      </c>
      <c r="W5" s="23"/>
      <c r="X5" s="20">
        <f t="shared" si="8"/>
        <v>0</v>
      </c>
      <c r="Y5" s="24">
        <f>SUM(V5+X5)</f>
        <v>69.233333333333334</v>
      </c>
      <c r="Z5" s="25"/>
    </row>
    <row r="6" spans="1:27" s="26" customFormat="1" ht="28.5">
      <c r="A6" s="5">
        <v>3</v>
      </c>
      <c r="B6" s="5">
        <v>14</v>
      </c>
      <c r="C6" s="17" t="s">
        <v>62</v>
      </c>
      <c r="D6" s="5" t="s">
        <v>30</v>
      </c>
      <c r="E6" s="18">
        <v>32605</v>
      </c>
      <c r="F6" s="19" t="str">
        <f t="shared" ca="1" si="0"/>
        <v>28Years,1Months,19Days</v>
      </c>
      <c r="G6" s="5" t="s">
        <v>32</v>
      </c>
      <c r="H6" s="25"/>
      <c r="I6" s="21" t="s">
        <v>26</v>
      </c>
      <c r="J6" s="5">
        <v>750</v>
      </c>
      <c r="K6" s="5">
        <v>491</v>
      </c>
      <c r="L6" s="20">
        <f t="shared" si="1"/>
        <v>65.466666666666669</v>
      </c>
      <c r="M6" s="22">
        <f t="shared" si="2"/>
        <v>13.093333333333334</v>
      </c>
      <c r="N6" s="5">
        <v>900</v>
      </c>
      <c r="O6" s="5">
        <v>572</v>
      </c>
      <c r="P6" s="20">
        <f t="shared" si="3"/>
        <v>63.555555555555557</v>
      </c>
      <c r="Q6" s="22">
        <f t="shared" si="4"/>
        <v>19.066666666666666</v>
      </c>
      <c r="R6" s="5">
        <v>1000</v>
      </c>
      <c r="S6" s="5">
        <v>690</v>
      </c>
      <c r="T6" s="20">
        <f t="shared" si="5"/>
        <v>69</v>
      </c>
      <c r="U6" s="22">
        <f t="shared" si="6"/>
        <v>34.5</v>
      </c>
      <c r="V6" s="22">
        <f t="shared" si="7"/>
        <v>66.66</v>
      </c>
      <c r="W6" s="23" t="s">
        <v>28</v>
      </c>
      <c r="X6" s="20">
        <f t="shared" si="8"/>
        <v>1.3331999999999999</v>
      </c>
      <c r="Y6" s="24">
        <f>SUM(V6+X6)</f>
        <v>67.993200000000002</v>
      </c>
      <c r="Z6" s="29" t="s">
        <v>105</v>
      </c>
    </row>
    <row r="7" spans="1:27" s="26" customFormat="1" ht="28.5">
      <c r="A7" s="5">
        <v>4</v>
      </c>
      <c r="B7" s="5">
        <v>2</v>
      </c>
      <c r="C7" s="17" t="s">
        <v>33</v>
      </c>
      <c r="D7" s="5" t="s">
        <v>34</v>
      </c>
      <c r="E7" s="18">
        <v>33284</v>
      </c>
      <c r="F7" s="19" t="str">
        <f t="shared" ca="1" si="0"/>
        <v>26Years,3Months,11Days</v>
      </c>
      <c r="G7" s="20" t="s">
        <v>32</v>
      </c>
      <c r="H7" s="21" t="s">
        <v>35</v>
      </c>
      <c r="I7" s="21" t="s">
        <v>26</v>
      </c>
      <c r="J7" s="5">
        <v>750</v>
      </c>
      <c r="K7" s="5">
        <v>505</v>
      </c>
      <c r="L7" s="20">
        <f t="shared" si="1"/>
        <v>67.333333333333329</v>
      </c>
      <c r="M7" s="22">
        <f t="shared" si="2"/>
        <v>13.466666666666667</v>
      </c>
      <c r="N7" s="5">
        <v>600</v>
      </c>
      <c r="O7" s="5">
        <v>321</v>
      </c>
      <c r="P7" s="20">
        <f t="shared" si="3"/>
        <v>53.5</v>
      </c>
      <c r="Q7" s="22">
        <f t="shared" si="4"/>
        <v>16.05</v>
      </c>
      <c r="R7" s="5">
        <v>1000</v>
      </c>
      <c r="S7" s="5">
        <v>769</v>
      </c>
      <c r="T7" s="20">
        <f t="shared" si="5"/>
        <v>76.900000000000006</v>
      </c>
      <c r="U7" s="22">
        <f t="shared" si="6"/>
        <v>38.450000000000003</v>
      </c>
      <c r="V7" s="22">
        <f t="shared" si="7"/>
        <v>67.966666666666669</v>
      </c>
      <c r="W7" s="23"/>
      <c r="X7" s="5">
        <f t="shared" si="8"/>
        <v>0</v>
      </c>
      <c r="Y7" s="24">
        <f>SUM(V7+X7)</f>
        <v>67.966666666666669</v>
      </c>
      <c r="Z7" s="25"/>
    </row>
    <row r="8" spans="1:27" s="26" customFormat="1" ht="30">
      <c r="A8" s="5">
        <v>5</v>
      </c>
      <c r="B8" s="5">
        <v>25</v>
      </c>
      <c r="C8" s="17" t="s">
        <v>99</v>
      </c>
      <c r="D8" s="5" t="s">
        <v>73</v>
      </c>
      <c r="E8" s="18">
        <v>31940</v>
      </c>
      <c r="F8" s="19" t="str">
        <f t="shared" ca="1" si="0"/>
        <v>29Years,11Months,14Days</v>
      </c>
      <c r="G8" s="20" t="s">
        <v>32</v>
      </c>
      <c r="H8" s="21" t="s">
        <v>84</v>
      </c>
      <c r="I8" s="21" t="s">
        <v>26</v>
      </c>
      <c r="J8" s="5">
        <v>750</v>
      </c>
      <c r="K8" s="5">
        <v>504</v>
      </c>
      <c r="L8" s="20">
        <f t="shared" si="1"/>
        <v>67.2</v>
      </c>
      <c r="M8" s="22">
        <f t="shared" si="2"/>
        <v>13.440000000000001</v>
      </c>
      <c r="N8" s="5">
        <v>900</v>
      </c>
      <c r="O8" s="5">
        <v>417</v>
      </c>
      <c r="P8" s="20">
        <f t="shared" si="3"/>
        <v>46.333333333333329</v>
      </c>
      <c r="Q8" s="22">
        <f t="shared" si="4"/>
        <v>13.899999999999999</v>
      </c>
      <c r="R8" s="5">
        <v>1000</v>
      </c>
      <c r="S8" s="5">
        <v>760</v>
      </c>
      <c r="T8" s="20">
        <f t="shared" si="5"/>
        <v>76</v>
      </c>
      <c r="U8" s="22">
        <f t="shared" si="6"/>
        <v>38</v>
      </c>
      <c r="V8" s="22">
        <f t="shared" si="7"/>
        <v>65.34</v>
      </c>
      <c r="W8" s="23" t="s">
        <v>28</v>
      </c>
      <c r="X8" s="20">
        <f t="shared" si="8"/>
        <v>1.3068000000000002</v>
      </c>
      <c r="Y8" s="24">
        <f>SUM(V8+X8)</f>
        <v>66.646799999999999</v>
      </c>
      <c r="Z8" s="25"/>
    </row>
    <row r="9" spans="1:27" s="26" customFormat="1" ht="28.5">
      <c r="A9" s="5">
        <v>6</v>
      </c>
      <c r="B9" s="5">
        <v>22</v>
      </c>
      <c r="C9" s="17" t="s">
        <v>78</v>
      </c>
      <c r="D9" s="5" t="s">
        <v>71</v>
      </c>
      <c r="E9" s="18">
        <v>33582</v>
      </c>
      <c r="F9" s="19" t="str">
        <f t="shared" ca="1" si="0"/>
        <v>25Years,5Months,16Days</v>
      </c>
      <c r="G9" s="5" t="s">
        <v>45</v>
      </c>
      <c r="H9" s="25" t="s">
        <v>79</v>
      </c>
      <c r="I9" s="21" t="s">
        <v>26</v>
      </c>
      <c r="J9" s="5">
        <v>750</v>
      </c>
      <c r="K9" s="5">
        <v>444</v>
      </c>
      <c r="L9" s="20">
        <f t="shared" si="1"/>
        <v>59.199999999999996</v>
      </c>
      <c r="M9" s="22">
        <f t="shared" si="2"/>
        <v>11.84</v>
      </c>
      <c r="N9" s="5">
        <v>600</v>
      </c>
      <c r="O9" s="5">
        <v>363</v>
      </c>
      <c r="P9" s="20">
        <f t="shared" si="3"/>
        <v>60.5</v>
      </c>
      <c r="Q9" s="22">
        <f t="shared" si="4"/>
        <v>18.149999999999999</v>
      </c>
      <c r="R9" s="5">
        <v>1000</v>
      </c>
      <c r="S9" s="5">
        <v>714</v>
      </c>
      <c r="T9" s="20">
        <f t="shared" si="5"/>
        <v>71.399999999999991</v>
      </c>
      <c r="U9" s="22">
        <f t="shared" si="6"/>
        <v>35.699999999999996</v>
      </c>
      <c r="V9" s="22">
        <f t="shared" si="7"/>
        <v>65.69</v>
      </c>
      <c r="W9" s="23"/>
      <c r="X9" s="20">
        <f t="shared" si="8"/>
        <v>0</v>
      </c>
      <c r="Y9" s="24">
        <f>SUM(V9+X9)</f>
        <v>65.69</v>
      </c>
      <c r="Z9" s="25"/>
    </row>
    <row r="10" spans="1:27" s="26" customFormat="1" ht="28.5">
      <c r="A10" s="5">
        <v>7</v>
      </c>
      <c r="B10" s="5">
        <v>28</v>
      </c>
      <c r="C10" s="17" t="s">
        <v>89</v>
      </c>
      <c r="D10" s="5" t="s">
        <v>30</v>
      </c>
      <c r="E10" s="18">
        <v>34090</v>
      </c>
      <c r="F10" s="19" t="str">
        <f t="shared" ca="1" si="0"/>
        <v>24Years,0Months,25Days</v>
      </c>
      <c r="G10" s="5" t="s">
        <v>45</v>
      </c>
      <c r="H10" s="25" t="s">
        <v>90</v>
      </c>
      <c r="I10" s="21" t="s">
        <v>26</v>
      </c>
      <c r="J10" s="5">
        <v>800</v>
      </c>
      <c r="K10" s="5">
        <v>382</v>
      </c>
      <c r="L10" s="20">
        <f t="shared" si="1"/>
        <v>47.75</v>
      </c>
      <c r="M10" s="22">
        <f t="shared" si="2"/>
        <v>9.5500000000000007</v>
      </c>
      <c r="N10" s="5">
        <v>650</v>
      </c>
      <c r="O10" s="5">
        <v>438</v>
      </c>
      <c r="P10" s="20">
        <f t="shared" si="3"/>
        <v>67.384615384615387</v>
      </c>
      <c r="Q10" s="22">
        <f t="shared" si="4"/>
        <v>20.215384615384615</v>
      </c>
      <c r="R10" s="5">
        <v>1000</v>
      </c>
      <c r="S10" s="5">
        <v>709</v>
      </c>
      <c r="T10" s="20">
        <f t="shared" si="5"/>
        <v>70.899999999999991</v>
      </c>
      <c r="U10" s="22">
        <f t="shared" si="6"/>
        <v>35.449999999999996</v>
      </c>
      <c r="V10" s="22">
        <f t="shared" si="7"/>
        <v>65.215384615384608</v>
      </c>
      <c r="W10" s="23"/>
      <c r="X10" s="20">
        <f t="shared" si="8"/>
        <v>0</v>
      </c>
      <c r="Y10" s="24">
        <f>SUM(V10+X10)</f>
        <v>65.215384615384608</v>
      </c>
      <c r="Z10" s="25"/>
    </row>
    <row r="11" spans="1:27" s="26" customFormat="1" ht="28.5">
      <c r="A11" s="5">
        <v>8</v>
      </c>
      <c r="B11" s="5">
        <v>19</v>
      </c>
      <c r="C11" s="17" t="s">
        <v>97</v>
      </c>
      <c r="D11" s="5" t="s">
        <v>73</v>
      </c>
      <c r="E11" s="18">
        <v>35066</v>
      </c>
      <c r="F11" s="19" t="str">
        <f t="shared" ca="1" si="0"/>
        <v>21Years,4Months,24Days</v>
      </c>
      <c r="G11" s="5" t="s">
        <v>32</v>
      </c>
      <c r="H11" s="25" t="s">
        <v>74</v>
      </c>
      <c r="I11" s="21" t="s">
        <v>26</v>
      </c>
      <c r="J11" s="5">
        <v>600</v>
      </c>
      <c r="K11" s="5">
        <v>466</v>
      </c>
      <c r="L11" s="20">
        <f t="shared" si="1"/>
        <v>77.666666666666657</v>
      </c>
      <c r="M11" s="22">
        <f t="shared" si="2"/>
        <v>15.533333333333331</v>
      </c>
      <c r="N11" s="5">
        <v>600</v>
      </c>
      <c r="O11" s="5">
        <v>326</v>
      </c>
      <c r="P11" s="20">
        <f t="shared" si="3"/>
        <v>54.333333333333336</v>
      </c>
      <c r="Q11" s="22">
        <f t="shared" si="4"/>
        <v>16.3</v>
      </c>
      <c r="R11" s="5">
        <v>1000</v>
      </c>
      <c r="S11" s="5">
        <v>656</v>
      </c>
      <c r="T11" s="20">
        <f t="shared" si="5"/>
        <v>65.600000000000009</v>
      </c>
      <c r="U11" s="22">
        <f t="shared" si="6"/>
        <v>32.800000000000004</v>
      </c>
      <c r="V11" s="22">
        <f t="shared" si="7"/>
        <v>64.63333333333334</v>
      </c>
      <c r="W11" s="23"/>
      <c r="X11" s="20">
        <f t="shared" si="8"/>
        <v>0</v>
      </c>
      <c r="Y11" s="24">
        <f>SUM(V11+X11)</f>
        <v>64.63333333333334</v>
      </c>
      <c r="Z11" s="25"/>
    </row>
    <row r="12" spans="1:27" s="26" customFormat="1" ht="28.5">
      <c r="A12" s="5">
        <v>9</v>
      </c>
      <c r="B12" s="5">
        <v>6</v>
      </c>
      <c r="C12" s="17" t="s">
        <v>44</v>
      </c>
      <c r="D12" s="5" t="s">
        <v>42</v>
      </c>
      <c r="E12" s="18">
        <v>33775</v>
      </c>
      <c r="F12" s="19" t="str">
        <f t="shared" ca="1" si="0"/>
        <v>24Years,11Months,6Days</v>
      </c>
      <c r="G12" s="5" t="s">
        <v>45</v>
      </c>
      <c r="H12" s="25" t="s">
        <v>46</v>
      </c>
      <c r="I12" s="21" t="s">
        <v>26</v>
      </c>
      <c r="J12" s="5">
        <v>750</v>
      </c>
      <c r="K12" s="5">
        <v>441</v>
      </c>
      <c r="L12" s="20">
        <f t="shared" si="1"/>
        <v>58.8</v>
      </c>
      <c r="M12" s="22">
        <f t="shared" si="2"/>
        <v>11.76</v>
      </c>
      <c r="N12" s="5">
        <v>600</v>
      </c>
      <c r="O12" s="5">
        <v>300</v>
      </c>
      <c r="P12" s="20">
        <f t="shared" si="3"/>
        <v>50</v>
      </c>
      <c r="Q12" s="22">
        <f t="shared" si="4"/>
        <v>15</v>
      </c>
      <c r="R12" s="5">
        <v>1000</v>
      </c>
      <c r="S12" s="5">
        <v>746</v>
      </c>
      <c r="T12" s="20">
        <f t="shared" si="5"/>
        <v>74.599999999999994</v>
      </c>
      <c r="U12" s="22">
        <f t="shared" si="6"/>
        <v>37.299999999999997</v>
      </c>
      <c r="V12" s="22">
        <f t="shared" si="7"/>
        <v>64.06</v>
      </c>
      <c r="W12" s="23"/>
      <c r="X12" s="5">
        <f t="shared" si="8"/>
        <v>0</v>
      </c>
      <c r="Y12" s="24">
        <f>SUM(V12+X12)</f>
        <v>64.06</v>
      </c>
      <c r="Z12" s="25"/>
    </row>
    <row r="13" spans="1:27" s="26" customFormat="1" ht="28.5">
      <c r="A13" s="5">
        <v>10</v>
      </c>
      <c r="B13" s="5">
        <v>12</v>
      </c>
      <c r="C13" s="17" t="s">
        <v>57</v>
      </c>
      <c r="D13" s="5" t="s">
        <v>59</v>
      </c>
      <c r="E13" s="18">
        <v>34472</v>
      </c>
      <c r="F13" s="19" t="str">
        <f t="shared" ca="1" si="0"/>
        <v>23Years,0Months,8Days</v>
      </c>
      <c r="G13" s="20" t="s">
        <v>32</v>
      </c>
      <c r="H13" s="21" t="s">
        <v>58</v>
      </c>
      <c r="I13" s="21" t="s">
        <v>26</v>
      </c>
      <c r="J13" s="5">
        <v>600</v>
      </c>
      <c r="K13" s="5">
        <v>415</v>
      </c>
      <c r="L13" s="20">
        <f t="shared" si="1"/>
        <v>69.166666666666671</v>
      </c>
      <c r="M13" s="22">
        <f t="shared" si="2"/>
        <v>13.833333333333336</v>
      </c>
      <c r="N13" s="5">
        <v>600</v>
      </c>
      <c r="O13" s="5">
        <v>346</v>
      </c>
      <c r="P13" s="20">
        <f t="shared" si="3"/>
        <v>57.666666666666664</v>
      </c>
      <c r="Q13" s="22">
        <f t="shared" si="4"/>
        <v>17.299999999999997</v>
      </c>
      <c r="R13" s="5">
        <v>1000</v>
      </c>
      <c r="S13" s="5">
        <v>645</v>
      </c>
      <c r="T13" s="20">
        <f t="shared" si="5"/>
        <v>64.5</v>
      </c>
      <c r="U13" s="22">
        <f t="shared" si="6"/>
        <v>32.25</v>
      </c>
      <c r="V13" s="22">
        <f t="shared" si="7"/>
        <v>63.383333333333333</v>
      </c>
      <c r="W13" s="23"/>
      <c r="X13" s="20">
        <f t="shared" si="8"/>
        <v>0</v>
      </c>
      <c r="Y13" s="24">
        <f>SUM(V13+X13)</f>
        <v>63.383333333333333</v>
      </c>
      <c r="Z13" s="25"/>
    </row>
    <row r="14" spans="1:27" s="26" customFormat="1" ht="28.5">
      <c r="A14" s="5">
        <v>11</v>
      </c>
      <c r="B14" s="5">
        <v>9</v>
      </c>
      <c r="C14" s="17" t="s">
        <v>51</v>
      </c>
      <c r="D14" s="5" t="s">
        <v>30</v>
      </c>
      <c r="E14" s="18">
        <v>33360</v>
      </c>
      <c r="F14" s="19" t="str">
        <f t="shared" ca="1" si="0"/>
        <v>26Years,0Months,24Days</v>
      </c>
      <c r="G14" s="5" t="s">
        <v>45</v>
      </c>
      <c r="H14" s="25" t="s">
        <v>52</v>
      </c>
      <c r="I14" s="21" t="s">
        <v>26</v>
      </c>
      <c r="J14" s="5">
        <v>750</v>
      </c>
      <c r="K14" s="5">
        <v>340</v>
      </c>
      <c r="L14" s="20">
        <f t="shared" si="1"/>
        <v>45.333333333333329</v>
      </c>
      <c r="M14" s="22">
        <f t="shared" si="2"/>
        <v>9.0666666666666664</v>
      </c>
      <c r="N14" s="5">
        <v>600</v>
      </c>
      <c r="O14" s="5">
        <v>325</v>
      </c>
      <c r="P14" s="20">
        <f t="shared" si="3"/>
        <v>54.166666666666664</v>
      </c>
      <c r="Q14" s="22">
        <f t="shared" si="4"/>
        <v>16.25</v>
      </c>
      <c r="R14" s="5">
        <v>1000</v>
      </c>
      <c r="S14" s="5">
        <v>757</v>
      </c>
      <c r="T14" s="20">
        <f t="shared" si="5"/>
        <v>75.7</v>
      </c>
      <c r="U14" s="22">
        <f t="shared" si="6"/>
        <v>37.85</v>
      </c>
      <c r="V14" s="22">
        <f t="shared" si="7"/>
        <v>63.166666666666671</v>
      </c>
      <c r="W14" s="28"/>
      <c r="X14" s="20">
        <f t="shared" si="8"/>
        <v>0</v>
      </c>
      <c r="Y14" s="24">
        <f>SUM(V14+X14)</f>
        <v>63.166666666666671</v>
      </c>
      <c r="Z14" s="25"/>
    </row>
    <row r="15" spans="1:27" s="26" customFormat="1" ht="30">
      <c r="A15" s="5">
        <v>12</v>
      </c>
      <c r="B15" s="5">
        <v>24</v>
      </c>
      <c r="C15" s="17" t="s">
        <v>82</v>
      </c>
      <c r="D15" s="5" t="s">
        <v>83</v>
      </c>
      <c r="E15" s="18">
        <v>34863</v>
      </c>
      <c r="F15" s="19" t="str">
        <f t="shared" ca="1" si="0"/>
        <v>21Years,11Months,13Days</v>
      </c>
      <c r="G15" s="5" t="s">
        <v>32</v>
      </c>
      <c r="H15" s="25"/>
      <c r="I15" s="21" t="s">
        <v>26</v>
      </c>
      <c r="J15" s="5">
        <v>600</v>
      </c>
      <c r="K15" s="5">
        <v>364</v>
      </c>
      <c r="L15" s="20">
        <f t="shared" si="1"/>
        <v>60.666666666666671</v>
      </c>
      <c r="M15" s="22">
        <f t="shared" si="2"/>
        <v>12.133333333333335</v>
      </c>
      <c r="N15" s="5">
        <v>600</v>
      </c>
      <c r="O15" s="5">
        <v>349</v>
      </c>
      <c r="P15" s="20">
        <f t="shared" si="3"/>
        <v>58.166666666666664</v>
      </c>
      <c r="Q15" s="22">
        <f t="shared" si="4"/>
        <v>17.45</v>
      </c>
      <c r="R15" s="5">
        <v>1000</v>
      </c>
      <c r="S15" s="5">
        <v>670</v>
      </c>
      <c r="T15" s="20">
        <f t="shared" si="5"/>
        <v>67</v>
      </c>
      <c r="U15" s="22">
        <f t="shared" si="6"/>
        <v>33.5</v>
      </c>
      <c r="V15" s="22">
        <f t="shared" si="7"/>
        <v>63.083333333333336</v>
      </c>
      <c r="W15" s="23"/>
      <c r="X15" s="20">
        <f t="shared" si="8"/>
        <v>0</v>
      </c>
      <c r="Y15" s="24">
        <f>SUM(V15+X15)</f>
        <v>63.083333333333336</v>
      </c>
      <c r="Z15" s="25" t="s">
        <v>63</v>
      </c>
    </row>
    <row r="16" spans="1:27" s="26" customFormat="1" ht="30">
      <c r="A16" s="5">
        <v>13</v>
      </c>
      <c r="B16" s="5">
        <v>23</v>
      </c>
      <c r="C16" s="17" t="s">
        <v>80</v>
      </c>
      <c r="D16" s="5" t="s">
        <v>71</v>
      </c>
      <c r="E16" s="18">
        <v>34866</v>
      </c>
      <c r="F16" s="19" t="str">
        <f t="shared" ca="1" si="0"/>
        <v>21Years,11Months,10Days</v>
      </c>
      <c r="G16" s="20" t="s">
        <v>32</v>
      </c>
      <c r="H16" s="21" t="s">
        <v>81</v>
      </c>
      <c r="I16" s="21" t="s">
        <v>26</v>
      </c>
      <c r="J16" s="5">
        <v>600</v>
      </c>
      <c r="K16" s="5">
        <v>317</v>
      </c>
      <c r="L16" s="20">
        <f t="shared" si="1"/>
        <v>52.833333333333329</v>
      </c>
      <c r="M16" s="22">
        <f t="shared" si="2"/>
        <v>10.566666666666666</v>
      </c>
      <c r="N16" s="5">
        <v>600</v>
      </c>
      <c r="O16" s="5">
        <v>292</v>
      </c>
      <c r="P16" s="20">
        <f t="shared" si="3"/>
        <v>48.666666666666671</v>
      </c>
      <c r="Q16" s="22">
        <f t="shared" si="4"/>
        <v>14.600000000000001</v>
      </c>
      <c r="R16" s="5">
        <v>1000</v>
      </c>
      <c r="S16" s="5">
        <v>749</v>
      </c>
      <c r="T16" s="20">
        <f t="shared" si="5"/>
        <v>74.900000000000006</v>
      </c>
      <c r="U16" s="22">
        <f t="shared" si="6"/>
        <v>37.450000000000003</v>
      </c>
      <c r="V16" s="22">
        <f t="shared" si="7"/>
        <v>62.616666666666674</v>
      </c>
      <c r="W16" s="23"/>
      <c r="X16" s="20">
        <f t="shared" si="8"/>
        <v>0</v>
      </c>
      <c r="Y16" s="24">
        <f>SUM(V16+X16)</f>
        <v>62.616666666666674</v>
      </c>
      <c r="Z16" s="25"/>
    </row>
    <row r="17" spans="1:27" s="26" customFormat="1" ht="28.5">
      <c r="A17" s="5">
        <v>14</v>
      </c>
      <c r="B17" s="5">
        <v>16</v>
      </c>
      <c r="C17" s="17" t="s">
        <v>65</v>
      </c>
      <c r="D17" s="5" t="s">
        <v>66</v>
      </c>
      <c r="E17" s="18">
        <v>34077</v>
      </c>
      <c r="F17" s="19" t="str">
        <f t="shared" ca="1" si="0"/>
        <v>24Years,1Months,8Days</v>
      </c>
      <c r="G17" s="20" t="s">
        <v>32</v>
      </c>
      <c r="H17" s="21" t="s">
        <v>67</v>
      </c>
      <c r="I17" s="21" t="s">
        <v>26</v>
      </c>
      <c r="J17" s="5">
        <v>600</v>
      </c>
      <c r="K17" s="5">
        <v>443</v>
      </c>
      <c r="L17" s="20">
        <f t="shared" si="1"/>
        <v>73.833333333333329</v>
      </c>
      <c r="M17" s="22">
        <f t="shared" si="2"/>
        <v>14.766666666666666</v>
      </c>
      <c r="N17" s="5">
        <v>600</v>
      </c>
      <c r="O17" s="5">
        <v>361</v>
      </c>
      <c r="P17" s="20">
        <f t="shared" si="3"/>
        <v>60.166666666666671</v>
      </c>
      <c r="Q17" s="22">
        <f t="shared" si="4"/>
        <v>18.05</v>
      </c>
      <c r="R17" s="5">
        <v>1000</v>
      </c>
      <c r="S17" s="5">
        <v>570</v>
      </c>
      <c r="T17" s="20">
        <f t="shared" si="5"/>
        <v>56.999999999999993</v>
      </c>
      <c r="U17" s="22">
        <f t="shared" si="6"/>
        <v>28.499999999999996</v>
      </c>
      <c r="V17" s="22">
        <f t="shared" si="7"/>
        <v>61.316666666666663</v>
      </c>
      <c r="W17" s="23"/>
      <c r="X17" s="20">
        <f t="shared" si="8"/>
        <v>0</v>
      </c>
      <c r="Y17" s="24">
        <f>SUM(V17+X17)</f>
        <v>61.316666666666663</v>
      </c>
      <c r="Z17" s="25"/>
    </row>
    <row r="18" spans="1:27" s="26" customFormat="1" ht="28.5">
      <c r="A18" s="5">
        <v>15</v>
      </c>
      <c r="B18" s="5">
        <v>18</v>
      </c>
      <c r="C18" s="17" t="s">
        <v>70</v>
      </c>
      <c r="D18" s="5" t="s">
        <v>71</v>
      </c>
      <c r="E18" s="18">
        <v>34048</v>
      </c>
      <c r="F18" s="19" t="str">
        <f t="shared" ca="1" si="0"/>
        <v>24Years,2Months,6Days</v>
      </c>
      <c r="G18" s="20" t="s">
        <v>32</v>
      </c>
      <c r="H18" s="21" t="s">
        <v>72</v>
      </c>
      <c r="I18" s="21" t="s">
        <v>26</v>
      </c>
      <c r="J18" s="5">
        <v>800</v>
      </c>
      <c r="K18" s="5">
        <v>385</v>
      </c>
      <c r="L18" s="20">
        <f t="shared" si="1"/>
        <v>48.125</v>
      </c>
      <c r="M18" s="22">
        <f t="shared" si="2"/>
        <v>9.625</v>
      </c>
      <c r="N18" s="5">
        <v>600</v>
      </c>
      <c r="O18" s="5">
        <v>314</v>
      </c>
      <c r="P18" s="20">
        <f t="shared" si="3"/>
        <v>52.333333333333329</v>
      </c>
      <c r="Q18" s="22">
        <f t="shared" si="4"/>
        <v>15.699999999999998</v>
      </c>
      <c r="R18" s="5">
        <v>1000</v>
      </c>
      <c r="S18" s="5">
        <v>682</v>
      </c>
      <c r="T18" s="20">
        <f t="shared" si="5"/>
        <v>68.2</v>
      </c>
      <c r="U18" s="22">
        <f t="shared" si="6"/>
        <v>34.1</v>
      </c>
      <c r="V18" s="22">
        <f t="shared" si="7"/>
        <v>59.424999999999997</v>
      </c>
      <c r="W18" s="23" t="s">
        <v>23</v>
      </c>
      <c r="X18" s="20">
        <f t="shared" si="8"/>
        <v>1.7827499999999998</v>
      </c>
      <c r="Y18" s="24">
        <f>SUM(V18+X18)</f>
        <v>61.207749999999997</v>
      </c>
      <c r="Z18" s="25"/>
    </row>
    <row r="19" spans="1:27" s="26" customFormat="1" ht="30">
      <c r="A19" s="5">
        <v>16</v>
      </c>
      <c r="B19" s="5">
        <v>21</v>
      </c>
      <c r="C19" s="17" t="s">
        <v>76</v>
      </c>
      <c r="D19" s="5" t="s">
        <v>71</v>
      </c>
      <c r="E19" s="18">
        <v>32674</v>
      </c>
      <c r="F19" s="19" t="str">
        <f t="shared" ca="1" si="0"/>
        <v>27Years,11Months,11Days</v>
      </c>
      <c r="G19" s="5" t="s">
        <v>37</v>
      </c>
      <c r="H19" s="25" t="s">
        <v>77</v>
      </c>
      <c r="I19" s="21" t="s">
        <v>26</v>
      </c>
      <c r="J19" s="5">
        <v>750</v>
      </c>
      <c r="K19" s="5">
        <v>444</v>
      </c>
      <c r="L19" s="20">
        <f t="shared" si="1"/>
        <v>59.199999999999996</v>
      </c>
      <c r="M19" s="22">
        <f t="shared" si="2"/>
        <v>11.84</v>
      </c>
      <c r="N19" s="5">
        <v>900</v>
      </c>
      <c r="O19" s="5">
        <v>388</v>
      </c>
      <c r="P19" s="20">
        <f t="shared" si="3"/>
        <v>43.111111111111114</v>
      </c>
      <c r="Q19" s="22">
        <f t="shared" si="4"/>
        <v>12.933333333333334</v>
      </c>
      <c r="R19" s="5">
        <v>1000</v>
      </c>
      <c r="S19" s="5">
        <v>682</v>
      </c>
      <c r="T19" s="20">
        <f t="shared" si="5"/>
        <v>68.2</v>
      </c>
      <c r="U19" s="22">
        <f t="shared" si="6"/>
        <v>34.1</v>
      </c>
      <c r="V19" s="22">
        <f t="shared" si="7"/>
        <v>58.873333333333335</v>
      </c>
      <c r="W19" s="23" t="s">
        <v>23</v>
      </c>
      <c r="X19" s="20">
        <f t="shared" si="8"/>
        <v>1.7662</v>
      </c>
      <c r="Y19" s="24">
        <f>SUM(V19+X19)</f>
        <v>60.639533333333333</v>
      </c>
      <c r="Z19" s="25"/>
    </row>
    <row r="20" spans="1:27" s="26" customFormat="1" ht="30">
      <c r="A20" s="5">
        <v>17</v>
      </c>
      <c r="B20" s="5">
        <v>27</v>
      </c>
      <c r="C20" s="17" t="s">
        <v>87</v>
      </c>
      <c r="D20" s="5" t="s">
        <v>73</v>
      </c>
      <c r="E20" s="18">
        <v>35217</v>
      </c>
      <c r="F20" s="19" t="str">
        <f t="shared" ca="1" si="0"/>
        <v>20Years,11Months,25Days</v>
      </c>
      <c r="G20" s="20" t="s">
        <v>32</v>
      </c>
      <c r="H20" s="21" t="s">
        <v>88</v>
      </c>
      <c r="I20" s="21" t="s">
        <v>26</v>
      </c>
      <c r="J20" s="5">
        <v>600</v>
      </c>
      <c r="K20" s="5">
        <v>343</v>
      </c>
      <c r="L20" s="20">
        <f t="shared" si="1"/>
        <v>57.166666666666664</v>
      </c>
      <c r="M20" s="22">
        <f t="shared" si="2"/>
        <v>11.433333333333334</v>
      </c>
      <c r="N20" s="5">
        <v>600</v>
      </c>
      <c r="O20" s="5">
        <v>307</v>
      </c>
      <c r="P20" s="20">
        <f t="shared" si="3"/>
        <v>51.166666666666671</v>
      </c>
      <c r="Q20" s="22">
        <f t="shared" si="4"/>
        <v>15.350000000000001</v>
      </c>
      <c r="R20" s="5">
        <v>1000</v>
      </c>
      <c r="S20" s="5">
        <v>665</v>
      </c>
      <c r="T20" s="20">
        <f t="shared" si="5"/>
        <v>66.5</v>
      </c>
      <c r="U20" s="22">
        <f t="shared" si="6"/>
        <v>33.25</v>
      </c>
      <c r="V20" s="22">
        <f t="shared" si="7"/>
        <v>60.033333333333331</v>
      </c>
      <c r="W20" s="23"/>
      <c r="X20" s="20">
        <f t="shared" si="8"/>
        <v>0</v>
      </c>
      <c r="Y20" s="24">
        <f>SUM(V20+X20)</f>
        <v>60.033333333333331</v>
      </c>
      <c r="Z20" s="25"/>
    </row>
    <row r="21" spans="1:27" s="26" customFormat="1" ht="33" customHeight="1">
      <c r="A21" s="5">
        <v>18</v>
      </c>
      <c r="B21" s="5">
        <v>10</v>
      </c>
      <c r="C21" s="17" t="s">
        <v>95</v>
      </c>
      <c r="D21" s="5" t="s">
        <v>56</v>
      </c>
      <c r="E21" s="18">
        <v>33033</v>
      </c>
      <c r="F21" s="19" t="str">
        <f t="shared" ca="1" si="0"/>
        <v>26Years,11Months,17Days</v>
      </c>
      <c r="G21" s="5" t="s">
        <v>32</v>
      </c>
      <c r="H21" s="25" t="s">
        <v>53</v>
      </c>
      <c r="I21" s="21" t="s">
        <v>26</v>
      </c>
      <c r="J21" s="5">
        <v>750</v>
      </c>
      <c r="K21" s="5">
        <v>474</v>
      </c>
      <c r="L21" s="20">
        <f t="shared" si="1"/>
        <v>63.2</v>
      </c>
      <c r="M21" s="22">
        <f t="shared" si="2"/>
        <v>12.64</v>
      </c>
      <c r="N21" s="5">
        <v>600</v>
      </c>
      <c r="O21" s="5">
        <v>264</v>
      </c>
      <c r="P21" s="20">
        <f t="shared" si="3"/>
        <v>44</v>
      </c>
      <c r="Q21" s="22">
        <f t="shared" si="4"/>
        <v>13.2</v>
      </c>
      <c r="R21" s="5">
        <v>1000</v>
      </c>
      <c r="S21" s="5">
        <v>674</v>
      </c>
      <c r="T21" s="20">
        <f t="shared" si="5"/>
        <v>67.400000000000006</v>
      </c>
      <c r="U21" s="22">
        <f t="shared" si="6"/>
        <v>33.700000000000003</v>
      </c>
      <c r="V21" s="22">
        <f t="shared" si="7"/>
        <v>59.540000000000006</v>
      </c>
      <c r="W21" s="28"/>
      <c r="X21" s="20">
        <f t="shared" si="8"/>
        <v>0</v>
      </c>
      <c r="Y21" s="24">
        <f>SUM(V21+X21)</f>
        <v>59.540000000000006</v>
      </c>
      <c r="Z21" s="25"/>
    </row>
    <row r="22" spans="1:27" s="26" customFormat="1" ht="33.75" customHeight="1">
      <c r="A22" s="5">
        <v>19</v>
      </c>
      <c r="B22" s="5">
        <v>7</v>
      </c>
      <c r="C22" s="17" t="s">
        <v>47</v>
      </c>
      <c r="D22" s="5" t="s">
        <v>42</v>
      </c>
      <c r="E22" s="18">
        <v>35215</v>
      </c>
      <c r="F22" s="19" t="str">
        <f t="shared" ca="1" si="0"/>
        <v>20Years,11Months,27Days</v>
      </c>
      <c r="G22" s="20" t="s">
        <v>93</v>
      </c>
      <c r="H22" s="21" t="s">
        <v>48</v>
      </c>
      <c r="I22" s="21" t="s">
        <v>26</v>
      </c>
      <c r="J22" s="5">
        <v>600</v>
      </c>
      <c r="K22" s="5">
        <v>343</v>
      </c>
      <c r="L22" s="20">
        <f t="shared" si="1"/>
        <v>57.166666666666664</v>
      </c>
      <c r="M22" s="22">
        <f t="shared" si="2"/>
        <v>11.433333333333334</v>
      </c>
      <c r="N22" s="5">
        <v>600</v>
      </c>
      <c r="O22" s="5">
        <v>269</v>
      </c>
      <c r="P22" s="20">
        <f t="shared" si="3"/>
        <v>44.833333333333329</v>
      </c>
      <c r="Q22" s="22">
        <f t="shared" si="4"/>
        <v>13.449999999999998</v>
      </c>
      <c r="R22" s="5">
        <v>1000</v>
      </c>
      <c r="S22" s="5">
        <v>679</v>
      </c>
      <c r="T22" s="20">
        <f t="shared" si="5"/>
        <v>67.900000000000006</v>
      </c>
      <c r="U22" s="22">
        <f t="shared" si="6"/>
        <v>33.950000000000003</v>
      </c>
      <c r="V22" s="22">
        <f t="shared" si="7"/>
        <v>58.833333333333336</v>
      </c>
      <c r="W22" s="23"/>
      <c r="X22" s="5">
        <f t="shared" si="8"/>
        <v>0</v>
      </c>
      <c r="Y22" s="24">
        <f>SUM(V22+X22)</f>
        <v>58.833333333333336</v>
      </c>
      <c r="Z22" s="25" t="s">
        <v>94</v>
      </c>
    </row>
    <row r="23" spans="1:27" s="26" customFormat="1" ht="28.5">
      <c r="A23" s="5">
        <v>20</v>
      </c>
      <c r="B23" s="5">
        <v>15</v>
      </c>
      <c r="C23" s="17" t="s">
        <v>96</v>
      </c>
      <c r="D23" s="5" t="s">
        <v>30</v>
      </c>
      <c r="E23" s="18">
        <v>35271</v>
      </c>
      <c r="F23" s="19" t="str">
        <f t="shared" ca="1" si="0"/>
        <v>20Years,10Months,1Days</v>
      </c>
      <c r="G23" s="5" t="s">
        <v>45</v>
      </c>
      <c r="H23" s="25" t="s">
        <v>64</v>
      </c>
      <c r="I23" s="21" t="s">
        <v>26</v>
      </c>
      <c r="J23" s="5">
        <v>600</v>
      </c>
      <c r="K23" s="5">
        <v>367</v>
      </c>
      <c r="L23" s="20">
        <f t="shared" si="1"/>
        <v>61.166666666666671</v>
      </c>
      <c r="M23" s="22">
        <f t="shared" si="2"/>
        <v>12.233333333333334</v>
      </c>
      <c r="N23" s="5">
        <v>600</v>
      </c>
      <c r="O23" s="5">
        <v>283</v>
      </c>
      <c r="P23" s="20">
        <f t="shared" si="3"/>
        <v>47.166666666666671</v>
      </c>
      <c r="Q23" s="22">
        <f t="shared" si="4"/>
        <v>14.15</v>
      </c>
      <c r="R23" s="5">
        <v>1000</v>
      </c>
      <c r="S23" s="5">
        <v>628</v>
      </c>
      <c r="T23" s="20">
        <f t="shared" si="5"/>
        <v>62.8</v>
      </c>
      <c r="U23" s="22">
        <f t="shared" si="6"/>
        <v>31.4</v>
      </c>
      <c r="V23" s="22">
        <f t="shared" si="7"/>
        <v>57.783333333333331</v>
      </c>
      <c r="W23" s="23"/>
      <c r="X23" s="20">
        <f t="shared" si="8"/>
        <v>0</v>
      </c>
      <c r="Y23" s="24">
        <f>SUM(V23+X23)</f>
        <v>57.783333333333331</v>
      </c>
      <c r="Z23" s="25"/>
    </row>
    <row r="24" spans="1:27" s="26" customFormat="1" ht="28.5">
      <c r="A24" s="5">
        <v>21</v>
      </c>
      <c r="B24" s="5">
        <v>20</v>
      </c>
      <c r="C24" s="17" t="s">
        <v>98</v>
      </c>
      <c r="D24" s="5" t="s">
        <v>73</v>
      </c>
      <c r="E24" s="18">
        <v>30538</v>
      </c>
      <c r="F24" s="19" t="str">
        <f t="shared" ca="1" si="0"/>
        <v>33Years,9Months,16Days</v>
      </c>
      <c r="G24" s="20" t="s">
        <v>45</v>
      </c>
      <c r="H24" s="21" t="s">
        <v>75</v>
      </c>
      <c r="I24" s="21" t="s">
        <v>26</v>
      </c>
      <c r="J24" s="5">
        <v>750</v>
      </c>
      <c r="K24" s="5">
        <v>463</v>
      </c>
      <c r="L24" s="20">
        <f t="shared" si="1"/>
        <v>61.733333333333327</v>
      </c>
      <c r="M24" s="22">
        <f t="shared" si="2"/>
        <v>12.346666666666666</v>
      </c>
      <c r="N24" s="5">
        <v>900</v>
      </c>
      <c r="O24" s="5">
        <v>358</v>
      </c>
      <c r="P24" s="20">
        <f t="shared" si="3"/>
        <v>39.777777777777779</v>
      </c>
      <c r="Q24" s="22">
        <f t="shared" si="4"/>
        <v>11.933333333333334</v>
      </c>
      <c r="R24" s="5">
        <v>1000</v>
      </c>
      <c r="S24" s="5">
        <v>661</v>
      </c>
      <c r="T24" s="20">
        <f t="shared" si="5"/>
        <v>66.100000000000009</v>
      </c>
      <c r="U24" s="22">
        <f t="shared" si="6"/>
        <v>33.050000000000004</v>
      </c>
      <c r="V24" s="22">
        <f t="shared" si="7"/>
        <v>57.330000000000005</v>
      </c>
      <c r="W24" s="23"/>
      <c r="X24" s="20">
        <f t="shared" si="8"/>
        <v>0</v>
      </c>
      <c r="Y24" s="24">
        <f>SUM(V24+X24)</f>
        <v>57.330000000000005</v>
      </c>
      <c r="Z24" s="25"/>
    </row>
    <row r="25" spans="1:27" s="26" customFormat="1" ht="28.5">
      <c r="A25" s="5">
        <v>22</v>
      </c>
      <c r="B25" s="5">
        <v>4</v>
      </c>
      <c r="C25" s="17" t="s">
        <v>39</v>
      </c>
      <c r="D25" s="5" t="s">
        <v>34</v>
      </c>
      <c r="E25" s="18">
        <v>34791</v>
      </c>
      <c r="F25" s="19" t="str">
        <f t="shared" ca="1" si="0"/>
        <v>22Years,1Months,24Days</v>
      </c>
      <c r="G25" s="20" t="s">
        <v>32</v>
      </c>
      <c r="H25" s="21" t="s">
        <v>40</v>
      </c>
      <c r="I25" s="21" t="s">
        <v>26</v>
      </c>
      <c r="J25" s="5">
        <v>600</v>
      </c>
      <c r="K25" s="5">
        <v>369</v>
      </c>
      <c r="L25" s="20">
        <f t="shared" si="1"/>
        <v>61.5</v>
      </c>
      <c r="M25" s="22">
        <f t="shared" si="2"/>
        <v>12.3</v>
      </c>
      <c r="N25" s="5">
        <v>600</v>
      </c>
      <c r="O25" s="5">
        <v>262</v>
      </c>
      <c r="P25" s="20">
        <f t="shared" si="3"/>
        <v>43.666666666666664</v>
      </c>
      <c r="Q25" s="22">
        <f t="shared" si="4"/>
        <v>13.1</v>
      </c>
      <c r="R25" s="5">
        <v>1000</v>
      </c>
      <c r="S25" s="5">
        <v>633</v>
      </c>
      <c r="T25" s="20">
        <f t="shared" si="5"/>
        <v>63.3</v>
      </c>
      <c r="U25" s="22">
        <f t="shared" si="6"/>
        <v>31.65</v>
      </c>
      <c r="V25" s="22">
        <f t="shared" si="7"/>
        <v>57.05</v>
      </c>
      <c r="W25" s="23"/>
      <c r="X25" s="5">
        <f t="shared" si="8"/>
        <v>0</v>
      </c>
      <c r="Y25" s="24">
        <f>SUM(V25+X25)</f>
        <v>57.05</v>
      </c>
      <c r="Z25" s="25"/>
    </row>
    <row r="26" spans="1:27" s="26" customFormat="1" ht="28.5">
      <c r="A26" s="5">
        <v>23</v>
      </c>
      <c r="B26" s="5">
        <v>26</v>
      </c>
      <c r="C26" s="17" t="s">
        <v>85</v>
      </c>
      <c r="D26" s="5" t="s">
        <v>56</v>
      </c>
      <c r="E26" s="18">
        <v>34733</v>
      </c>
      <c r="F26" s="19" t="str">
        <f t="shared" ca="1" si="0"/>
        <v>22Years,3Months,23Days</v>
      </c>
      <c r="G26" s="5" t="s">
        <v>45</v>
      </c>
      <c r="H26" s="25" t="s">
        <v>86</v>
      </c>
      <c r="I26" s="21" t="s">
        <v>26</v>
      </c>
      <c r="J26" s="5">
        <v>600</v>
      </c>
      <c r="K26" s="5">
        <v>415</v>
      </c>
      <c r="L26" s="20">
        <f t="shared" si="1"/>
        <v>69.166666666666671</v>
      </c>
      <c r="M26" s="22">
        <f t="shared" si="2"/>
        <v>13.833333333333336</v>
      </c>
      <c r="N26" s="5">
        <v>600</v>
      </c>
      <c r="O26" s="5">
        <v>261</v>
      </c>
      <c r="P26" s="20">
        <f t="shared" si="3"/>
        <v>43.5</v>
      </c>
      <c r="Q26" s="22">
        <f t="shared" si="4"/>
        <v>13.049999999999999</v>
      </c>
      <c r="R26" s="5">
        <v>1000</v>
      </c>
      <c r="S26" s="5">
        <v>593</v>
      </c>
      <c r="T26" s="20">
        <f t="shared" si="5"/>
        <v>59.3</v>
      </c>
      <c r="U26" s="22">
        <f t="shared" si="6"/>
        <v>29.65</v>
      </c>
      <c r="V26" s="22">
        <f t="shared" si="7"/>
        <v>56.533333333333331</v>
      </c>
      <c r="W26" s="23"/>
      <c r="X26" s="20">
        <f t="shared" si="8"/>
        <v>0</v>
      </c>
      <c r="Y26" s="24">
        <f>SUM(V26+X26)</f>
        <v>56.533333333333331</v>
      </c>
      <c r="Z26" s="25"/>
    </row>
    <row r="27" spans="1:27" s="26" customFormat="1" ht="28.5">
      <c r="A27" s="5">
        <v>24</v>
      </c>
      <c r="B27" s="5">
        <v>3</v>
      </c>
      <c r="C27" s="17" t="s">
        <v>36</v>
      </c>
      <c r="D27" s="5" t="s">
        <v>34</v>
      </c>
      <c r="E27" s="18">
        <v>35170</v>
      </c>
      <c r="F27" s="19" t="str">
        <f t="shared" ca="1" si="0"/>
        <v>21Years,1Months,11Days</v>
      </c>
      <c r="G27" s="20" t="s">
        <v>37</v>
      </c>
      <c r="H27" s="21" t="s">
        <v>38</v>
      </c>
      <c r="I27" s="21" t="s">
        <v>26</v>
      </c>
      <c r="J27" s="5">
        <v>600</v>
      </c>
      <c r="K27" s="5">
        <v>260</v>
      </c>
      <c r="L27" s="20">
        <f t="shared" si="1"/>
        <v>43.333333333333336</v>
      </c>
      <c r="M27" s="22">
        <f t="shared" si="2"/>
        <v>8.6666666666666679</v>
      </c>
      <c r="N27" s="5">
        <v>600</v>
      </c>
      <c r="O27" s="5">
        <v>319</v>
      </c>
      <c r="P27" s="20">
        <f t="shared" si="3"/>
        <v>53.166666666666664</v>
      </c>
      <c r="Q27" s="22">
        <f t="shared" si="4"/>
        <v>15.95</v>
      </c>
      <c r="R27" s="5">
        <v>1000</v>
      </c>
      <c r="S27" s="5">
        <v>613</v>
      </c>
      <c r="T27" s="20">
        <f t="shared" si="5"/>
        <v>61.3</v>
      </c>
      <c r="U27" s="22">
        <f t="shared" si="6"/>
        <v>30.65</v>
      </c>
      <c r="V27" s="22">
        <f t="shared" si="7"/>
        <v>55.266666666666666</v>
      </c>
      <c r="W27" s="28"/>
      <c r="X27" s="5">
        <f t="shared" si="8"/>
        <v>0</v>
      </c>
      <c r="Y27" s="24">
        <f>SUM(V27+X27)</f>
        <v>55.266666666666666</v>
      </c>
      <c r="Z27" s="25"/>
    </row>
    <row r="28" spans="1:27" s="26" customFormat="1" ht="30">
      <c r="A28" s="5">
        <v>25</v>
      </c>
      <c r="B28" s="5">
        <v>11</v>
      </c>
      <c r="C28" s="17" t="s">
        <v>54</v>
      </c>
      <c r="D28" s="5" t="s">
        <v>56</v>
      </c>
      <c r="E28" s="18">
        <v>32304</v>
      </c>
      <c r="F28" s="19" t="str">
        <f t="shared" ca="1" si="0"/>
        <v>28Years,11Months,16Days</v>
      </c>
      <c r="G28" s="5" t="s">
        <v>37</v>
      </c>
      <c r="H28" s="25" t="s">
        <v>55</v>
      </c>
      <c r="I28" s="21" t="s">
        <v>26</v>
      </c>
      <c r="J28" s="5">
        <v>750</v>
      </c>
      <c r="K28" s="5">
        <v>283</v>
      </c>
      <c r="L28" s="20">
        <f t="shared" si="1"/>
        <v>37.733333333333334</v>
      </c>
      <c r="M28" s="22">
        <f t="shared" si="2"/>
        <v>7.5466666666666669</v>
      </c>
      <c r="N28" s="5">
        <v>750</v>
      </c>
      <c r="O28" s="5">
        <v>447</v>
      </c>
      <c r="P28" s="20">
        <f t="shared" si="3"/>
        <v>59.599999999999994</v>
      </c>
      <c r="Q28" s="22">
        <f t="shared" si="4"/>
        <v>17.88</v>
      </c>
      <c r="R28" s="5">
        <v>1000</v>
      </c>
      <c r="S28" s="5">
        <v>573</v>
      </c>
      <c r="T28" s="20">
        <f t="shared" si="5"/>
        <v>57.3</v>
      </c>
      <c r="U28" s="22">
        <f t="shared" si="6"/>
        <v>28.65</v>
      </c>
      <c r="V28" s="22">
        <f t="shared" si="7"/>
        <v>54.076666666666668</v>
      </c>
      <c r="W28" s="23"/>
      <c r="X28" s="20">
        <f t="shared" si="8"/>
        <v>0</v>
      </c>
      <c r="Y28" s="24">
        <f>SUM(V28+X28)</f>
        <v>54.076666666666668</v>
      </c>
      <c r="Z28" s="25"/>
    </row>
    <row r="29" spans="1:27" s="26" customFormat="1" ht="30">
      <c r="A29" s="5">
        <v>26</v>
      </c>
      <c r="B29" s="5">
        <v>1</v>
      </c>
      <c r="C29" s="17" t="s">
        <v>29</v>
      </c>
      <c r="D29" s="5" t="s">
        <v>30</v>
      </c>
      <c r="E29" s="18">
        <v>33402</v>
      </c>
      <c r="F29" s="19" t="str">
        <f t="shared" ca="1" si="0"/>
        <v>25Years,11Months,13Days</v>
      </c>
      <c r="G29" s="20" t="s">
        <v>32</v>
      </c>
      <c r="H29" s="21" t="s">
        <v>31</v>
      </c>
      <c r="I29" s="21" t="s">
        <v>26</v>
      </c>
      <c r="J29" s="5">
        <v>750</v>
      </c>
      <c r="K29" s="5">
        <v>349</v>
      </c>
      <c r="L29" s="20">
        <f t="shared" si="1"/>
        <v>46.533333333333331</v>
      </c>
      <c r="M29" s="22">
        <f t="shared" si="2"/>
        <v>9.3066666666666666</v>
      </c>
      <c r="N29" s="5">
        <v>600</v>
      </c>
      <c r="O29" s="5">
        <v>252</v>
      </c>
      <c r="P29" s="20">
        <f t="shared" si="3"/>
        <v>42</v>
      </c>
      <c r="Q29" s="22">
        <f t="shared" si="4"/>
        <v>12.6</v>
      </c>
      <c r="R29" s="5">
        <v>1000</v>
      </c>
      <c r="S29" s="5">
        <v>581</v>
      </c>
      <c r="T29" s="20">
        <f t="shared" si="5"/>
        <v>58.099999999999994</v>
      </c>
      <c r="U29" s="22">
        <f t="shared" si="6"/>
        <v>29.049999999999997</v>
      </c>
      <c r="V29" s="22">
        <f t="shared" si="7"/>
        <v>50.956666666666663</v>
      </c>
      <c r="W29" s="23"/>
      <c r="X29" s="5">
        <f t="shared" si="8"/>
        <v>0</v>
      </c>
      <c r="Y29" s="24">
        <f>SUM(V29+X29)</f>
        <v>50.956666666666663</v>
      </c>
      <c r="Z29" s="25"/>
      <c r="AA29" s="27"/>
    </row>
    <row r="30" spans="1:27" s="26" customFormat="1" ht="28.5">
      <c r="A30" s="5">
        <v>27</v>
      </c>
      <c r="B30" s="5">
        <v>5</v>
      </c>
      <c r="C30" s="17" t="s">
        <v>41</v>
      </c>
      <c r="D30" s="5" t="s">
        <v>42</v>
      </c>
      <c r="E30" s="18">
        <v>32633</v>
      </c>
      <c r="F30" s="19" t="str">
        <f t="shared" ca="1" si="0"/>
        <v>28Years,0Months,21Days</v>
      </c>
      <c r="G30" s="20" t="s">
        <v>32</v>
      </c>
      <c r="H30" s="21" t="s">
        <v>43</v>
      </c>
      <c r="I30" s="21" t="s">
        <v>26</v>
      </c>
      <c r="J30" s="5">
        <v>750</v>
      </c>
      <c r="K30" s="5">
        <v>331</v>
      </c>
      <c r="L30" s="20">
        <f t="shared" si="1"/>
        <v>44.133333333333333</v>
      </c>
      <c r="M30" s="22">
        <f t="shared" si="2"/>
        <v>8.8266666666666662</v>
      </c>
      <c r="N30" s="5">
        <v>900</v>
      </c>
      <c r="O30" s="5">
        <v>364</v>
      </c>
      <c r="P30" s="20">
        <f t="shared" si="3"/>
        <v>40.444444444444443</v>
      </c>
      <c r="Q30" s="22">
        <f t="shared" si="4"/>
        <v>12.133333333333333</v>
      </c>
      <c r="R30" s="5">
        <v>1000</v>
      </c>
      <c r="S30" s="5">
        <v>575</v>
      </c>
      <c r="T30" s="20">
        <f t="shared" si="5"/>
        <v>57.499999999999993</v>
      </c>
      <c r="U30" s="22">
        <f t="shared" si="6"/>
        <v>28.749999999999996</v>
      </c>
      <c r="V30" s="22">
        <f t="shared" si="7"/>
        <v>49.709999999999994</v>
      </c>
      <c r="W30" s="23"/>
      <c r="X30" s="5">
        <f t="shared" si="8"/>
        <v>0</v>
      </c>
      <c r="Y30" s="24">
        <f>SUM(V30+X30)</f>
        <v>49.709999999999994</v>
      </c>
      <c r="Z30" s="25"/>
    </row>
    <row r="31" spans="1:27" s="26" customFormat="1" ht="43.5" customHeight="1">
      <c r="A31" s="5">
        <v>28</v>
      </c>
      <c r="B31" s="5">
        <v>29</v>
      </c>
      <c r="C31" s="17" t="s">
        <v>100</v>
      </c>
      <c r="D31" s="5" t="s">
        <v>66</v>
      </c>
      <c r="E31" s="18">
        <v>30716</v>
      </c>
      <c r="F31" s="19" t="str">
        <f t="shared" ca="1" si="0"/>
        <v>33Years,3Months,22Days</v>
      </c>
      <c r="G31" s="20"/>
      <c r="H31" s="21"/>
      <c r="I31" s="21"/>
      <c r="J31" s="5">
        <v>750</v>
      </c>
      <c r="K31" s="5">
        <v>532</v>
      </c>
      <c r="L31" s="20">
        <f t="shared" si="1"/>
        <v>70.933333333333337</v>
      </c>
      <c r="M31" s="22">
        <f t="shared" si="2"/>
        <v>14.186666666666667</v>
      </c>
      <c r="N31" s="5">
        <v>900</v>
      </c>
      <c r="O31" s="5">
        <v>540</v>
      </c>
      <c r="P31" s="20">
        <f t="shared" si="3"/>
        <v>60</v>
      </c>
      <c r="Q31" s="22">
        <f t="shared" si="4"/>
        <v>18</v>
      </c>
      <c r="R31" s="5"/>
      <c r="S31" s="5"/>
      <c r="T31" s="20"/>
      <c r="U31" s="22"/>
      <c r="V31" s="22"/>
      <c r="W31" s="23"/>
      <c r="X31" s="5"/>
      <c r="Y31" s="24"/>
      <c r="Z31" s="29" t="s">
        <v>102</v>
      </c>
    </row>
    <row r="32" spans="1:27" s="26" customFormat="1" ht="66" customHeight="1">
      <c r="A32" s="5">
        <v>29</v>
      </c>
      <c r="B32" s="5">
        <v>8</v>
      </c>
      <c r="C32" s="17" t="s">
        <v>49</v>
      </c>
      <c r="D32" s="5" t="s">
        <v>42</v>
      </c>
      <c r="E32" s="18">
        <v>32465</v>
      </c>
      <c r="F32" s="19" t="str">
        <f ca="1">DATEDIF(E32,TODAY(),"Y")&amp;"Years,"&amp; DATEDIF(E32,TODAY(),"YM")&amp;"Months,"&amp; DATEDIF(E32,TODAY(),"MD") &amp; "Days"</f>
        <v>28Years,6Months,8Days</v>
      </c>
      <c r="G32" s="20" t="s">
        <v>32</v>
      </c>
      <c r="H32" s="21" t="s">
        <v>50</v>
      </c>
      <c r="I32" s="21" t="s">
        <v>26</v>
      </c>
      <c r="J32" s="5">
        <v>750</v>
      </c>
      <c r="K32" s="5">
        <v>463</v>
      </c>
      <c r="L32" s="20">
        <f>SUM(K32/J32*100)</f>
        <v>61.733333333333327</v>
      </c>
      <c r="M32" s="22">
        <f>SUM(L32)*20%</f>
        <v>12.346666666666666</v>
      </c>
      <c r="N32" s="5">
        <v>3750</v>
      </c>
      <c r="O32" s="5">
        <v>3118</v>
      </c>
      <c r="P32" s="20">
        <f>SUM(O32/N32*100)</f>
        <v>83.146666666666675</v>
      </c>
      <c r="Q32" s="22">
        <f>SUM(P32)*30%</f>
        <v>24.944000000000003</v>
      </c>
      <c r="R32" s="5">
        <v>1000</v>
      </c>
      <c r="S32" s="5">
        <v>686</v>
      </c>
      <c r="T32" s="20">
        <f>SUM(S32/R32*100)</f>
        <v>68.600000000000009</v>
      </c>
      <c r="U32" s="22">
        <f>SUM(T32)*50%</f>
        <v>34.300000000000004</v>
      </c>
      <c r="V32" s="22">
        <f>SUM(M32,Q32,U32)</f>
        <v>71.590666666666664</v>
      </c>
      <c r="W32" s="23"/>
      <c r="X32" s="5">
        <f>SUM((V32*1%))*W32</f>
        <v>0</v>
      </c>
      <c r="Y32" s="24">
        <f>SUM(V32+X32)</f>
        <v>71.590666666666664</v>
      </c>
      <c r="Z32" s="43" t="s">
        <v>104</v>
      </c>
    </row>
    <row r="33" spans="1:26" s="26" customFormat="1" ht="30">
      <c r="A33" s="5">
        <v>30</v>
      </c>
      <c r="B33" s="5">
        <v>30</v>
      </c>
      <c r="C33" s="30" t="s">
        <v>101</v>
      </c>
      <c r="D33" s="5"/>
      <c r="E33" s="18"/>
      <c r="F33" s="19"/>
      <c r="G33" s="20"/>
      <c r="H33" s="21"/>
      <c r="I33" s="21"/>
      <c r="J33" s="5"/>
      <c r="K33" s="5"/>
      <c r="L33" s="20"/>
      <c r="M33" s="22"/>
      <c r="N33" s="5"/>
      <c r="O33" s="5"/>
      <c r="P33" s="20"/>
      <c r="Q33" s="22"/>
      <c r="R33" s="5"/>
      <c r="S33" s="5"/>
      <c r="T33" s="20"/>
      <c r="U33" s="22"/>
      <c r="V33" s="22"/>
      <c r="W33" s="23"/>
      <c r="X33" s="5"/>
      <c r="Y33" s="24"/>
      <c r="Z33" s="25"/>
    </row>
    <row r="34" spans="1:26" s="4" customFormat="1">
      <c r="A34" s="15">
        <v>1</v>
      </c>
      <c r="B34" s="2">
        <v>2</v>
      </c>
      <c r="C34" s="2">
        <v>3</v>
      </c>
      <c r="D34" s="2">
        <v>4</v>
      </c>
      <c r="E34" s="2">
        <v>5</v>
      </c>
      <c r="F34" s="2">
        <v>6</v>
      </c>
      <c r="G34" s="2">
        <v>7</v>
      </c>
      <c r="H34" s="2">
        <v>8</v>
      </c>
      <c r="I34" s="2">
        <v>9</v>
      </c>
      <c r="J34" s="2">
        <v>10</v>
      </c>
      <c r="K34" s="2">
        <v>11</v>
      </c>
      <c r="L34" s="2">
        <v>12</v>
      </c>
      <c r="M34" s="2">
        <v>13</v>
      </c>
      <c r="N34" s="2">
        <v>14</v>
      </c>
      <c r="O34" s="2">
        <v>15</v>
      </c>
      <c r="P34" s="2">
        <v>16</v>
      </c>
      <c r="Q34" s="2">
        <v>17</v>
      </c>
      <c r="R34" s="2">
        <v>18</v>
      </c>
      <c r="S34" s="2">
        <v>19</v>
      </c>
      <c r="T34" s="2">
        <v>20</v>
      </c>
      <c r="U34" s="2">
        <v>21</v>
      </c>
      <c r="V34" s="2">
        <v>22</v>
      </c>
      <c r="W34" s="6" t="s">
        <v>92</v>
      </c>
      <c r="X34" s="2">
        <v>24</v>
      </c>
      <c r="Y34" s="16">
        <v>25</v>
      </c>
      <c r="Z34" s="2">
        <v>26</v>
      </c>
    </row>
    <row r="35" spans="1:26">
      <c r="J35" s="10"/>
    </row>
    <row r="36" spans="1:26">
      <c r="J36" s="10"/>
    </row>
    <row r="37" spans="1:26">
      <c r="J37" s="10"/>
    </row>
    <row r="38" spans="1:26">
      <c r="J38" s="10"/>
    </row>
    <row r="39" spans="1:26">
      <c r="J39" s="10"/>
    </row>
    <row r="40" spans="1:26">
      <c r="J40" s="10"/>
    </row>
    <row r="41" spans="1:26">
      <c r="J41" s="10"/>
    </row>
    <row r="42" spans="1:26">
      <c r="J42" s="10"/>
    </row>
    <row r="43" spans="1:26">
      <c r="J43" s="10"/>
    </row>
    <row r="44" spans="1:26">
      <c r="J44" s="10"/>
    </row>
    <row r="45" spans="1:26">
      <c r="J45" s="10"/>
    </row>
    <row r="46" spans="1:26">
      <c r="J46" s="10"/>
    </row>
    <row r="47" spans="1:26">
      <c r="J47" s="10"/>
    </row>
    <row r="48" spans="1:26">
      <c r="J48" s="10"/>
    </row>
  </sheetData>
  <sortState ref="Y4:Y30">
    <sortCondition descending="1" ref="Y4:Y30"/>
  </sortState>
  <mergeCells count="18">
    <mergeCell ref="J2:M2"/>
    <mergeCell ref="N2:Q2"/>
    <mergeCell ref="R2:U2"/>
    <mergeCell ref="V2:V3"/>
    <mergeCell ref="A1:Z1"/>
    <mergeCell ref="A2:A3"/>
    <mergeCell ref="B2:B3"/>
    <mergeCell ref="C2:C3"/>
    <mergeCell ref="D2:D3"/>
    <mergeCell ref="E2:E3"/>
    <mergeCell ref="F2:F3"/>
    <mergeCell ref="G2:G3"/>
    <mergeCell ref="H2:H3"/>
    <mergeCell ref="W2:W3"/>
    <mergeCell ref="X2:X3"/>
    <mergeCell ref="Y2:Y3"/>
    <mergeCell ref="Z2:Z3"/>
    <mergeCell ref="I2:I3"/>
  </mergeCells>
  <pageMargins left="0.31" right="0.08" top="0.33" bottom="0.13" header="0.21" footer="0.03"/>
  <pageSetup paperSize="8" scale="8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2017-05-26T11:12:50Z</dcterms:modified>
</cp:coreProperties>
</file>